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940" windowHeight="1293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7" i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<sst xmlns="http://schemas.openxmlformats.org/spreadsheetml/2006/main" count="43" uniqueCount="35">
  <si>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</si>
  <si>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Думы Кувшиновского муниципального округа Тверской области первого созыва</t>
  </si>
  <si>
    <t>территориальная избирательная комиссия Кувшиновского района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</si>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</sst>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8"/>
  <sheetViews>
    <sheetView tabSelected="1" workbookViewId="0">
      <selection activeCell="AJ8" sqref="AJ8"/>
    </sheetView>
  </sheetViews>
  <sheetFormatPr defaultRowHeight="15"/>
  <cols>
    <col min="1" max="1" width="8.140625" customWidth="1"/>
    <col min="2" max="2" width="13.7109375" customWidth="1"/>
    <col min="3" max="3" width="4.7109375" customWidth="1"/>
    <col min="4" max="41" width="13.7109375" customWidth="1"/>
    <col min="42" max="42" width="9.140625" customWidth="1"/>
  </cols>
  <sheetData>
    <row r="1" spans="1:42" ht="15" customHeight="1"/>
    <row r="2" spans="1:42" ht="121.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2" ht="15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2" ht="15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7" spans="1:42" ht="168.4" customHeight="1">
      <c r="A7" s="3" t="str">
        <f>"№ строки"</f>
        <v>№ строки</v>
      </c>
      <c r="B7" s="4" t="str">
        <f>"Строка финансового отчета"</f>
        <v>Строка финансового отчета</v>
      </c>
      <c r="C7" s="6" t="str">
        <f>"Шифр строки"</f>
        <v>Шифр строки</v>
      </c>
      <c r="D7" s="6" t="str">
        <f>"Итого по всем избирательным объединениям, кандидатам"</f>
        <v>Итого по всем избирательным объединениям, кандидатам</v>
      </c>
      <c r="E7" s="7" t="str">
        <f>"Батанов Константин Николаевич"</f>
        <v>Батанов Константин Николаевич</v>
      </c>
      <c r="F7" s="7" t="str">
        <f>"Бычков Антон Николаевич"</f>
        <v>Бычков Антон Николаевич</v>
      </c>
      <c r="G7" s="7" t="str">
        <f>"Васильев Михаил Викторович"</f>
        <v>Васильев Михаил Викторович</v>
      </c>
      <c r="H7" s="7" t="str">
        <f>"Журавлев Александр Петрович"</f>
        <v>Журавлев Александр Петрович</v>
      </c>
      <c r="I7" s="7" t="str">
        <f>"Захарян Вячеслав Алексеевич"</f>
        <v>Захарян Вячеслав Алексеевич</v>
      </c>
      <c r="J7" s="7" t="str">
        <f>"Иванова Маргарита Юрьевна"</f>
        <v>Иванова Маргарита Юрьевна</v>
      </c>
      <c r="K7" s="7" t="str">
        <f>"Кабанов Николай Николаевич"</f>
        <v>Кабанов Николай Николаевич</v>
      </c>
      <c r="L7" s="7" t="str">
        <f>"Лебедева Екатерина Борисовна"</f>
        <v>Лебедева Екатерина Борисовна</v>
      </c>
      <c r="M7" s="7" t="str">
        <f>"Овчинников Денис Андреевич"</f>
        <v>Овчинников Денис Андреевич</v>
      </c>
      <c r="N7" s="7" t="str">
        <f>"Пухова Ольга Николаевна"</f>
        <v>Пухова Ольга Николаевна</v>
      </c>
      <c r="O7" s="7" t="str">
        <f>"Фокин Юрий Александрович"</f>
        <v>Фокин Юрий Александрович</v>
      </c>
      <c r="P7" s="7" t="str">
        <f>"Харьков Сергей Александрович"</f>
        <v>Харьков Сергей Александрович</v>
      </c>
      <c r="Q7" s="7" t="str">
        <f>"Шихранова Марина Владимировна"</f>
        <v>Шихранова Марина Владимировна</v>
      </c>
      <c r="R7" s="7" t="str">
        <f>"Антонова Алевтина Ильинична"</f>
        <v>Антонова Алевтина Ильинична</v>
      </c>
      <c r="S7" s="7" t="str">
        <f>"Жукова Оксана Евгеньевна"</f>
        <v>Жукова Оксана Евгеньевна</v>
      </c>
      <c r="T7" s="7" t="str">
        <f>"Иньков Василий Олегович"</f>
        <v>Иньков Василий Олегович</v>
      </c>
      <c r="U7" s="7" t="str">
        <f>"Кудряшов Игорь Николаевич"</f>
        <v>Кудряшов Игорь Николаевич</v>
      </c>
      <c r="V7" s="7" t="str">
        <f>"Лобазенков Геннадий Викторович"</f>
        <v>Лобазенков Геннадий Викторович</v>
      </c>
      <c r="W7" s="7" t="str">
        <f>"Мельников Александр Михайлович"</f>
        <v>Мельников Александр Михайлович</v>
      </c>
      <c r="X7" s="7" t="str">
        <f>"Николаенко Сергей Владимирович"</f>
        <v>Николаенко Сергей Владимирович</v>
      </c>
      <c r="Y7" s="7" t="str">
        <f>"Новосёлов Дмитрий Владимирович"</f>
        <v>Новосёлов Дмитрий Владимирович</v>
      </c>
      <c r="Z7" s="7" t="str">
        <f>"Румянцев Вадим Валерьевич"</f>
        <v>Румянцев Вадим Валерьевич</v>
      </c>
      <c r="AA7" s="7" t="str">
        <f>"Румянцев Евгений Геннадьевич"</f>
        <v>Румянцев Евгений Геннадьевич</v>
      </c>
      <c r="AB7" s="7" t="str">
        <f>"Соловьев Михаил Евгеньевич"</f>
        <v>Соловьев Михаил Евгеньевич</v>
      </c>
      <c r="AC7" s="7" t="str">
        <f>"Филиппов Сергей Викторович"</f>
        <v>Филиппов Сергей Викторович</v>
      </c>
      <c r="AD7" s="7" t="str">
        <f>"Дымченко Сергей Георгиевич"</f>
        <v>Дымченко Сергей Георгиевич</v>
      </c>
      <c r="AE7" s="7" t="str">
        <f>"Зайкова Раиса Матвеевна"</f>
        <v>Зайкова Раиса Матвеевна</v>
      </c>
      <c r="AF7" s="7" t="str">
        <f>"Кочержук Антон Васильевич"</f>
        <v>Кочержук Антон Васильевич</v>
      </c>
      <c r="AG7" s="7" t="str">
        <f>"Мельников Даниил Александрович"</f>
        <v>Мельников Даниил Александрович</v>
      </c>
      <c r="AH7" s="7" t="str">
        <f>"Ренев Евгений Сергеевич"</f>
        <v>Ренев Евгений Сергеевич</v>
      </c>
      <c r="AI7" s="7" t="str">
        <f>"Рудевич Светлана Николаевна"</f>
        <v>Рудевич Светлана Николаевна</v>
      </c>
      <c r="AJ7" s="7" t="str">
        <f>"Ряполов Виктор Дмитриевич"</f>
        <v>Ряполов Виктор Дмитриевич</v>
      </c>
      <c r="AK7" s="7" t="str">
        <f>"Сенаторов Иван Васильевич"</f>
        <v>Сенаторов Иван Васильевич</v>
      </c>
      <c r="AL7" s="7" t="str">
        <f>"Смирнов Алексей Евгеньевич"</f>
        <v>Смирнов Алексей Евгеньевич</v>
      </c>
      <c r="AM7" s="7" t="str">
        <f>"Сорокин Владимир Николаевич"</f>
        <v>Сорокин Владимир Николаевич</v>
      </c>
      <c r="AN7" s="7" t="str">
        <f>"Тарасова Елена Борисовна"</f>
        <v>Тарасова Елена Борисовна</v>
      </c>
      <c r="AO7" s="7" t="str">
        <f>"Фролков Александр Николаевич"</f>
        <v>Фролков Александр Николаевич</v>
      </c>
    </row>
    <row r="8" spans="1:42">
      <c r="A8" s="9" t="s">
        <v>3</v>
      </c>
      <c r="B8" s="4" t="str">
        <f>"2"</f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5"/>
    </row>
    <row r="9" spans="1:42" ht="75" customHeight="1">
      <c r="A9" s="10" t="s">
        <v>3</v>
      </c>
      <c r="B9" s="11" t="str">
        <f>"Поступило средств в избирательный фонд, всего"</f>
        <v>Поступило средств в избирательный фонд, всего</v>
      </c>
      <c r="C9" s="12">
        <v>10</v>
      </c>
      <c r="D9" s="13">
        <v>463050</v>
      </c>
      <c r="E9" s="13">
        <v>0</v>
      </c>
      <c r="F9" s="13">
        <v>13000</v>
      </c>
      <c r="G9" s="13">
        <v>13700</v>
      </c>
      <c r="H9" s="13">
        <v>0</v>
      </c>
      <c r="I9" s="13">
        <v>13700</v>
      </c>
      <c r="J9" s="13">
        <v>13000</v>
      </c>
      <c r="K9" s="13">
        <v>13700</v>
      </c>
      <c r="L9" s="13">
        <v>13750</v>
      </c>
      <c r="M9" s="13">
        <v>13000</v>
      </c>
      <c r="N9" s="13">
        <v>13700</v>
      </c>
      <c r="O9" s="13">
        <v>13700</v>
      </c>
      <c r="P9" s="13">
        <v>0</v>
      </c>
      <c r="Q9" s="13">
        <v>1000</v>
      </c>
      <c r="R9" s="13">
        <v>10000</v>
      </c>
      <c r="S9" s="13">
        <v>13800</v>
      </c>
      <c r="T9" s="13">
        <v>18700</v>
      </c>
      <c r="U9" s="13">
        <v>13700</v>
      </c>
      <c r="V9" s="13">
        <v>13000</v>
      </c>
      <c r="W9" s="13">
        <v>0</v>
      </c>
      <c r="X9" s="13">
        <v>21000</v>
      </c>
      <c r="Y9" s="13">
        <v>13700</v>
      </c>
      <c r="Z9" s="13">
        <v>1000</v>
      </c>
      <c r="AA9" s="13">
        <v>0</v>
      </c>
      <c r="AB9" s="13">
        <v>13000</v>
      </c>
      <c r="AC9" s="13">
        <v>13700</v>
      </c>
      <c r="AD9" s="13">
        <v>600</v>
      </c>
      <c r="AE9" s="13">
        <v>10000</v>
      </c>
      <c r="AF9" s="13">
        <v>13700</v>
      </c>
      <c r="AG9" s="13">
        <v>12000</v>
      </c>
      <c r="AH9" s="13">
        <v>0</v>
      </c>
      <c r="AI9" s="13">
        <v>13700</v>
      </c>
      <c r="AJ9" s="13">
        <v>13700</v>
      </c>
      <c r="AK9" s="13">
        <v>13700</v>
      </c>
      <c r="AL9" s="13">
        <v>92100</v>
      </c>
      <c r="AM9" s="13">
        <v>13000</v>
      </c>
      <c r="AN9" s="13">
        <v>13000</v>
      </c>
      <c r="AO9" s="13">
        <v>13700</v>
      </c>
      <c r="AP9" s="8"/>
    </row>
    <row r="10" spans="1:42">
      <c r="A10" s="10" t="s">
        <v>4</v>
      </c>
      <c r="B10" s="12" t="str">
        <f>"в том числе"</f>
        <v>в том числе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8"/>
    </row>
    <row r="11" spans="1:42" ht="135" customHeight="1">
      <c r="A11" s="10" t="s">
        <v>5</v>
      </c>
      <c r="B11" s="11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2">
        <v>20</v>
      </c>
      <c r="D11" s="13">
        <v>463050</v>
      </c>
      <c r="E11" s="13">
        <v>0</v>
      </c>
      <c r="F11" s="13">
        <v>13000</v>
      </c>
      <c r="G11" s="13">
        <v>13700</v>
      </c>
      <c r="H11" s="13">
        <v>0</v>
      </c>
      <c r="I11" s="13">
        <v>13700</v>
      </c>
      <c r="J11" s="13">
        <v>13000</v>
      </c>
      <c r="K11" s="13">
        <v>13700</v>
      </c>
      <c r="L11" s="13">
        <v>13750</v>
      </c>
      <c r="M11" s="13">
        <v>13000</v>
      </c>
      <c r="N11" s="13">
        <v>13700</v>
      </c>
      <c r="O11" s="13">
        <v>13700</v>
      </c>
      <c r="P11" s="13">
        <v>0</v>
      </c>
      <c r="Q11" s="13">
        <v>1000</v>
      </c>
      <c r="R11" s="13">
        <v>10000</v>
      </c>
      <c r="S11" s="13">
        <v>13800</v>
      </c>
      <c r="T11" s="13">
        <v>18700</v>
      </c>
      <c r="U11" s="13">
        <v>13700</v>
      </c>
      <c r="V11" s="13">
        <v>13000</v>
      </c>
      <c r="W11" s="13">
        <v>0</v>
      </c>
      <c r="X11" s="13">
        <v>21000</v>
      </c>
      <c r="Y11" s="13">
        <v>13700</v>
      </c>
      <c r="Z11" s="13">
        <v>1000</v>
      </c>
      <c r="AA11" s="13">
        <v>0</v>
      </c>
      <c r="AB11" s="13">
        <v>13000</v>
      </c>
      <c r="AC11" s="13">
        <v>13700</v>
      </c>
      <c r="AD11" s="13">
        <v>600</v>
      </c>
      <c r="AE11" s="13">
        <v>10000</v>
      </c>
      <c r="AF11" s="13">
        <v>13700</v>
      </c>
      <c r="AG11" s="13">
        <v>12000</v>
      </c>
      <c r="AH11" s="13">
        <v>0</v>
      </c>
      <c r="AI11" s="13">
        <v>13700</v>
      </c>
      <c r="AJ11" s="13">
        <v>13700</v>
      </c>
      <c r="AK11" s="13">
        <v>13700</v>
      </c>
      <c r="AL11" s="13">
        <v>92100</v>
      </c>
      <c r="AM11" s="13">
        <v>13000</v>
      </c>
      <c r="AN11" s="13">
        <v>13000</v>
      </c>
      <c r="AO11" s="13">
        <v>13700</v>
      </c>
      <c r="AP11" s="8"/>
    </row>
    <row r="12" spans="1:42">
      <c r="A12" s="10" t="s">
        <v>4</v>
      </c>
      <c r="B12" s="12" t="str">
        <f>"из них"</f>
        <v>из них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8"/>
    </row>
    <row r="13" spans="1:42" ht="105" customHeight="1">
      <c r="A13" s="10" t="s">
        <v>6</v>
      </c>
      <c r="B13" s="11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2">
        <v>30</v>
      </c>
      <c r="D13" s="13">
        <v>370950</v>
      </c>
      <c r="E13" s="13">
        <v>0</v>
      </c>
      <c r="F13" s="13">
        <v>13000</v>
      </c>
      <c r="G13" s="13">
        <v>13700</v>
      </c>
      <c r="H13" s="13">
        <v>0</v>
      </c>
      <c r="I13" s="13">
        <v>13700</v>
      </c>
      <c r="J13" s="13">
        <v>13000</v>
      </c>
      <c r="K13" s="13">
        <v>13700</v>
      </c>
      <c r="L13" s="13">
        <v>13750</v>
      </c>
      <c r="M13" s="13">
        <v>13000</v>
      </c>
      <c r="N13" s="13">
        <v>13700</v>
      </c>
      <c r="O13" s="13">
        <v>13700</v>
      </c>
      <c r="P13" s="13">
        <v>0</v>
      </c>
      <c r="Q13" s="13">
        <v>1000</v>
      </c>
      <c r="R13" s="13">
        <v>10000</v>
      </c>
      <c r="S13" s="13">
        <v>13800</v>
      </c>
      <c r="T13" s="13">
        <v>18700</v>
      </c>
      <c r="U13" s="13">
        <v>13700</v>
      </c>
      <c r="V13" s="13">
        <v>13000</v>
      </c>
      <c r="W13" s="13">
        <v>0</v>
      </c>
      <c r="X13" s="13">
        <v>21000</v>
      </c>
      <c r="Y13" s="13">
        <v>13700</v>
      </c>
      <c r="Z13" s="13">
        <v>1000</v>
      </c>
      <c r="AA13" s="13">
        <v>0</v>
      </c>
      <c r="AB13" s="13">
        <v>13000</v>
      </c>
      <c r="AC13" s="13">
        <v>13700</v>
      </c>
      <c r="AD13" s="13">
        <v>600</v>
      </c>
      <c r="AE13" s="13">
        <v>10000</v>
      </c>
      <c r="AF13" s="13">
        <v>13700</v>
      </c>
      <c r="AG13" s="13">
        <v>12000</v>
      </c>
      <c r="AH13" s="13">
        <v>0</v>
      </c>
      <c r="AI13" s="13">
        <v>13700</v>
      </c>
      <c r="AJ13" s="13">
        <v>13700</v>
      </c>
      <c r="AK13" s="13">
        <v>13700</v>
      </c>
      <c r="AL13" s="13">
        <v>0</v>
      </c>
      <c r="AM13" s="13">
        <v>13000</v>
      </c>
      <c r="AN13" s="13">
        <v>13000</v>
      </c>
      <c r="AO13" s="13">
        <v>13700</v>
      </c>
      <c r="AP13" s="8"/>
    </row>
    <row r="14" spans="1:42" ht="135" customHeight="1">
      <c r="A14" s="10" t="s">
        <v>7</v>
      </c>
      <c r="B14" s="11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2">
        <v>40</v>
      </c>
      <c r="D14" s="13">
        <v>92100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92100</v>
      </c>
      <c r="AM14" s="13">
        <v>0</v>
      </c>
      <c r="AN14" s="13">
        <v>0</v>
      </c>
      <c r="AO14" s="13">
        <v>0</v>
      </c>
      <c r="AP14" s="8"/>
    </row>
    <row r="15" spans="1:42" ht="75" customHeight="1">
      <c r="A15" s="10" t="s">
        <v>8</v>
      </c>
      <c r="B15" s="11" t="str">
        <f>"Добровольные пожертвования гражданина"</f>
        <v>Добровольные пожертвования гражданина</v>
      </c>
      <c r="C15" s="12">
        <v>50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8"/>
    </row>
    <row r="16" spans="1:42" ht="90" customHeight="1">
      <c r="A16" s="10" t="s">
        <v>9</v>
      </c>
      <c r="B16" s="11" t="str">
        <f>"Добровольные пожертвования юридического лица"</f>
        <v>Добровольные пожертвования юридического лица</v>
      </c>
      <c r="C16" s="12">
        <v>60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8"/>
    </row>
    <row r="17" spans="1:42" ht="285" customHeight="1">
      <c r="A17" s="10" t="s">
        <v>10</v>
      </c>
      <c r="B17" s="11" t="str">
        <f>"Поступило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них"</f>
        <v>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</v>
      </c>
      <c r="C17" s="12">
        <v>70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8"/>
    </row>
    <row r="18" spans="1:42">
      <c r="A18" s="10" t="s">
        <v>4</v>
      </c>
      <c r="B18" s="12" t="str">
        <f>"из них"</f>
        <v>из них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8"/>
    </row>
    <row r="19" spans="1:42" ht="105" customHeight="1">
      <c r="A19" s="10" t="s">
        <v>11</v>
      </c>
      <c r="B19" s="11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2">
        <v>80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8"/>
    </row>
    <row r="20" spans="1:42" ht="135" customHeight="1">
      <c r="A20" s="10" t="s">
        <v>12</v>
      </c>
      <c r="B20" s="11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2">
        <v>90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8"/>
    </row>
    <row r="21" spans="1:42" ht="30" customHeight="1">
      <c r="A21" s="10" t="s">
        <v>13</v>
      </c>
      <c r="B21" s="11" t="str">
        <f>"Средства гражданина"</f>
        <v>Средства гражданина</v>
      </c>
      <c r="C21" s="12">
        <v>100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8"/>
    </row>
    <row r="22" spans="1:42" ht="45" customHeight="1">
      <c r="A22" s="10" t="s">
        <v>14</v>
      </c>
      <c r="B22" s="11" t="str">
        <f>"Средства юридического лица"</f>
        <v>Средства юридического лица</v>
      </c>
      <c r="C22" s="12">
        <v>110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8"/>
    </row>
    <row r="23" spans="1:42" ht="90" customHeight="1">
      <c r="A23" s="10" t="s">
        <v>15</v>
      </c>
      <c r="B23" s="11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2">
        <v>120</v>
      </c>
      <c r="D23" s="13">
        <v>14120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1120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13000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8"/>
    </row>
    <row r="24" spans="1:42">
      <c r="A24" s="10" t="s">
        <v>4</v>
      </c>
      <c r="B24" s="12" t="str">
        <f>"из них"</f>
        <v>из них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8"/>
    </row>
    <row r="25" spans="1:42" ht="60" customHeight="1">
      <c r="A25" s="10" t="s">
        <v>16</v>
      </c>
      <c r="B25" s="11" t="str">
        <f>"Перечислено в доход местного бюджета"</f>
        <v>Перечислено в доход местного бюджета</v>
      </c>
      <c r="C25" s="12">
        <v>130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8"/>
    </row>
    <row r="26" spans="1:42" ht="135" customHeight="1">
      <c r="A26" s="10" t="s">
        <v>17</v>
      </c>
      <c r="B26" s="11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2">
        <v>140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8"/>
    </row>
    <row r="27" spans="1:42">
      <c r="A27" s="10" t="s">
        <v>4</v>
      </c>
      <c r="B27" s="12" t="str">
        <f>"из них"</f>
        <v>из них</v>
      </c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8"/>
    </row>
    <row r="28" spans="1:42" ht="180" customHeight="1">
      <c r="A28" s="10" t="s">
        <v>18</v>
      </c>
      <c r="B28" s="11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2">
        <v>150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8"/>
    </row>
    <row r="29" spans="1:42" ht="195" customHeight="1">
      <c r="A29" s="10" t="s">
        <v>19</v>
      </c>
      <c r="B29" s="11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2">
        <v>160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8"/>
    </row>
    <row r="30" spans="1:42" ht="105" customHeight="1">
      <c r="A30" s="10" t="s">
        <v>20</v>
      </c>
      <c r="B30" s="11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2">
        <v>170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8"/>
    </row>
    <row r="31" spans="1:42" ht="105" customHeight="1">
      <c r="A31" s="10" t="s">
        <v>21</v>
      </c>
      <c r="B31" s="11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2">
        <v>180</v>
      </c>
      <c r="D31" s="13">
        <v>14120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1120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13000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8"/>
    </row>
    <row r="32" spans="1:42" ht="45" customHeight="1">
      <c r="A32" s="10" t="s">
        <v>22</v>
      </c>
      <c r="B32" s="11" t="str">
        <f>"Израсходовано средств, всего"</f>
        <v>Израсходовано средств, всего</v>
      </c>
      <c r="C32" s="12">
        <v>190</v>
      </c>
      <c r="D32" s="13">
        <v>432000</v>
      </c>
      <c r="E32" s="13">
        <v>0</v>
      </c>
      <c r="F32" s="13">
        <v>12880</v>
      </c>
      <c r="G32" s="13">
        <v>13700</v>
      </c>
      <c r="H32" s="13">
        <v>0</v>
      </c>
      <c r="I32" s="13">
        <v>13700</v>
      </c>
      <c r="J32" s="13">
        <v>12880</v>
      </c>
      <c r="K32" s="13">
        <v>13700</v>
      </c>
      <c r="L32" s="13">
        <v>13750</v>
      </c>
      <c r="M32" s="13">
        <v>12880</v>
      </c>
      <c r="N32" s="13">
        <v>13700</v>
      </c>
      <c r="O32" s="13">
        <v>13700</v>
      </c>
      <c r="P32" s="13">
        <v>0</v>
      </c>
      <c r="Q32" s="13">
        <v>1000</v>
      </c>
      <c r="R32" s="13">
        <v>0</v>
      </c>
      <c r="S32" s="13">
        <v>13800</v>
      </c>
      <c r="T32" s="13">
        <v>18700</v>
      </c>
      <c r="U32" s="13">
        <v>13700</v>
      </c>
      <c r="V32" s="13">
        <v>11880</v>
      </c>
      <c r="W32" s="13">
        <v>0</v>
      </c>
      <c r="X32" s="13">
        <v>20750</v>
      </c>
      <c r="Y32" s="13">
        <v>13700</v>
      </c>
      <c r="Z32" s="13">
        <v>1000</v>
      </c>
      <c r="AA32" s="13">
        <v>0</v>
      </c>
      <c r="AB32" s="13">
        <v>0</v>
      </c>
      <c r="AC32" s="13">
        <v>13700</v>
      </c>
      <c r="AD32" s="13">
        <v>600</v>
      </c>
      <c r="AE32" s="13">
        <v>4000</v>
      </c>
      <c r="AF32" s="13">
        <v>13700</v>
      </c>
      <c r="AG32" s="13">
        <v>11920</v>
      </c>
      <c r="AH32" s="13">
        <v>0</v>
      </c>
      <c r="AI32" s="13">
        <v>13700</v>
      </c>
      <c r="AJ32" s="13">
        <v>13700</v>
      </c>
      <c r="AK32" s="13">
        <v>13700</v>
      </c>
      <c r="AL32" s="13">
        <v>92100</v>
      </c>
      <c r="AM32" s="13">
        <v>12880</v>
      </c>
      <c r="AN32" s="13">
        <v>12880</v>
      </c>
      <c r="AO32" s="13">
        <v>13700</v>
      </c>
      <c r="AP32" s="8"/>
    </row>
    <row r="33" spans="1:42">
      <c r="A33" s="10" t="s">
        <v>4</v>
      </c>
      <c r="B33" s="12" t="str">
        <f>"из них"</f>
        <v>из них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8"/>
    </row>
    <row r="34" spans="1:42" ht="105" customHeight="1">
      <c r="A34" s="10" t="s">
        <v>23</v>
      </c>
      <c r="B34" s="11" t="str">
        <f>"На организацию сбора подписей избирателей, 
из них"</f>
        <v>На организацию сбора подписей избирателей, 
из них</v>
      </c>
      <c r="C34" s="12">
        <v>200</v>
      </c>
      <c r="D34" s="13">
        <v>11600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1000</v>
      </c>
      <c r="R34" s="13">
        <v>0</v>
      </c>
      <c r="S34" s="13">
        <v>0</v>
      </c>
      <c r="T34" s="13">
        <v>5000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1000</v>
      </c>
      <c r="AA34" s="13">
        <v>0</v>
      </c>
      <c r="AB34" s="13">
        <v>0</v>
      </c>
      <c r="AC34" s="13">
        <v>0</v>
      </c>
      <c r="AD34" s="13">
        <v>600</v>
      </c>
      <c r="AE34" s="13">
        <v>4000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8"/>
    </row>
    <row r="35" spans="1:42">
      <c r="A35" s="10" t="s">
        <v>4</v>
      </c>
      <c r="B35" s="12" t="str">
        <f>"из них"</f>
        <v>из них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8"/>
    </row>
    <row r="36" spans="1:42" ht="90" customHeight="1">
      <c r="A36" s="10" t="s">
        <v>24</v>
      </c>
      <c r="B36" s="11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2">
        <v>210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8"/>
    </row>
    <row r="37" spans="1:42" ht="105" customHeight="1">
      <c r="A37" s="10" t="s">
        <v>25</v>
      </c>
      <c r="B37" s="11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2">
        <v>220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8"/>
    </row>
    <row r="38" spans="1:42" ht="120" customHeight="1">
      <c r="A38" s="10" t="s">
        <v>26</v>
      </c>
      <c r="B38" s="11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2">
        <v>230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8"/>
    </row>
    <row r="39" spans="1:42" ht="90" customHeight="1">
      <c r="A39" s="10" t="s">
        <v>27</v>
      </c>
      <c r="B39" s="11" t="str">
        <f>"На предвыборную агитацию через сетевые издания"</f>
        <v>На предвыборную агитацию через сетевые издания</v>
      </c>
      <c r="C39" s="12">
        <v>240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8"/>
    </row>
    <row r="40" spans="1:42" ht="135" customHeight="1">
      <c r="A40" s="10" t="s">
        <v>28</v>
      </c>
      <c r="B40" s="11" t="str">
        <f>"На выпуск и распространение печатных, аудиовизуальных и иных агитационных материалов"</f>
        <v>На выпуск и распространение печатных, аудиовизуальных и иных агитационных материалов</v>
      </c>
      <c r="C40" s="12">
        <v>250</v>
      </c>
      <c r="D40" s="13">
        <v>415280</v>
      </c>
      <c r="E40" s="13">
        <v>0</v>
      </c>
      <c r="F40" s="13">
        <v>12880</v>
      </c>
      <c r="G40" s="13">
        <v>13700</v>
      </c>
      <c r="H40" s="13">
        <v>0</v>
      </c>
      <c r="I40" s="13">
        <v>13700</v>
      </c>
      <c r="J40" s="13">
        <v>12880</v>
      </c>
      <c r="K40" s="13">
        <v>13700</v>
      </c>
      <c r="L40" s="13">
        <v>13630</v>
      </c>
      <c r="M40" s="13">
        <v>12880</v>
      </c>
      <c r="N40" s="13">
        <v>13700</v>
      </c>
      <c r="O40" s="13">
        <v>13700</v>
      </c>
      <c r="P40" s="13">
        <v>0</v>
      </c>
      <c r="Q40" s="13">
        <v>0</v>
      </c>
      <c r="R40" s="13">
        <v>0</v>
      </c>
      <c r="S40" s="13">
        <v>13800</v>
      </c>
      <c r="T40" s="13">
        <v>13700</v>
      </c>
      <c r="U40" s="13">
        <v>13700</v>
      </c>
      <c r="V40" s="13">
        <v>11880</v>
      </c>
      <c r="W40" s="13">
        <v>0</v>
      </c>
      <c r="X40" s="13">
        <v>20750</v>
      </c>
      <c r="Y40" s="13">
        <v>13700</v>
      </c>
      <c r="Z40" s="13">
        <v>0</v>
      </c>
      <c r="AA40" s="13">
        <v>0</v>
      </c>
      <c r="AB40" s="13">
        <v>0</v>
      </c>
      <c r="AC40" s="13">
        <v>13700</v>
      </c>
      <c r="AD40" s="13">
        <v>0</v>
      </c>
      <c r="AE40" s="13">
        <v>0</v>
      </c>
      <c r="AF40" s="13">
        <v>13700</v>
      </c>
      <c r="AG40" s="13">
        <v>11920</v>
      </c>
      <c r="AH40" s="13">
        <v>0</v>
      </c>
      <c r="AI40" s="13">
        <v>13700</v>
      </c>
      <c r="AJ40" s="13">
        <v>13700</v>
      </c>
      <c r="AK40" s="13">
        <v>13700</v>
      </c>
      <c r="AL40" s="13">
        <v>87100</v>
      </c>
      <c r="AM40" s="13">
        <v>12880</v>
      </c>
      <c r="AN40" s="13">
        <v>12880</v>
      </c>
      <c r="AO40" s="13">
        <v>13700</v>
      </c>
      <c r="AP40" s="8"/>
    </row>
    <row r="41" spans="1:42" ht="90" customHeight="1">
      <c r="A41" s="10" t="s">
        <v>29</v>
      </c>
      <c r="B41" s="11" t="str">
        <f>"На проведение публичных массовых мероприятий"</f>
        <v>На проведение публичных массовых мероприятий</v>
      </c>
      <c r="C41" s="12">
        <v>260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8"/>
    </row>
    <row r="42" spans="1:42" ht="105" customHeight="1">
      <c r="A42" s="10" t="s">
        <v>30</v>
      </c>
      <c r="B42" s="11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2" s="12">
        <v>270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8"/>
    </row>
    <row r="43" spans="1:42" ht="210" customHeight="1">
      <c r="A43" s="10" t="s">
        <v>31</v>
      </c>
      <c r="B43" s="11" t="str">
        <f>"На оплату других работ (услуг), выполненных (оказанных) юридическими лицами или гражданами Российской Федерации по договорам"</f>
        <v>На оплату других работ (услуг), выполненных (оказанных) юридическими лицами или гражданами Российской Федерации по договорам</v>
      </c>
      <c r="C43" s="12">
        <v>280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8"/>
    </row>
    <row r="44" spans="1:42" ht="150" customHeight="1">
      <c r="A44" s="10" t="s">
        <v>32</v>
      </c>
      <c r="B44" s="11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4" s="12">
        <v>290</v>
      </c>
      <c r="D44" s="13">
        <v>5120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120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5000</v>
      </c>
      <c r="AM44" s="13">
        <v>0</v>
      </c>
      <c r="AN44" s="13">
        <v>0</v>
      </c>
      <c r="AO44" s="13">
        <v>0</v>
      </c>
      <c r="AP44" s="8"/>
    </row>
    <row r="45" spans="1:42" ht="180" customHeight="1">
      <c r="A45" s="10" t="s">
        <v>33</v>
      </c>
      <c r="B45" s="11" t="str">
        <f>"Остаток средств фонда на дату сдачи отчета (заверяется банковской справкой) 
(стр.310=стр.10-стр.120-стр.190-стр.300)"</f>
        <v>Остаток средств фонда на дату сдачи отчета (заверяется банковской справкой) 
(стр.310=стр.10-стр.120-стр.190-стр.300)</v>
      </c>
      <c r="C45" s="12">
        <v>310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8"/>
    </row>
    <row r="46" spans="1:42">
      <c r="A46" s="10" t="s">
        <v>4</v>
      </c>
      <c r="B46" s="12" t="str">
        <f>"из них"</f>
        <v>из них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8"/>
    </row>
    <row r="47" spans="1:42" ht="225" customHeight="1">
      <c r="A47" s="10" t="s">
        <v>34</v>
      </c>
      <c r="B47" s="11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7" s="12">
        <v>300</v>
      </c>
      <c r="D47" s="13">
        <v>16930</v>
      </c>
      <c r="E47" s="13">
        <v>0</v>
      </c>
      <c r="F47" s="13">
        <v>120</v>
      </c>
      <c r="G47" s="13">
        <v>0</v>
      </c>
      <c r="H47" s="13">
        <v>0</v>
      </c>
      <c r="I47" s="13">
        <v>0</v>
      </c>
      <c r="J47" s="13">
        <v>120</v>
      </c>
      <c r="K47" s="13">
        <v>0</v>
      </c>
      <c r="L47" s="13">
        <v>0</v>
      </c>
      <c r="M47" s="13">
        <v>120</v>
      </c>
      <c r="N47" s="13">
        <v>0</v>
      </c>
      <c r="O47" s="13">
        <v>0</v>
      </c>
      <c r="P47" s="13">
        <v>0</v>
      </c>
      <c r="Q47" s="13">
        <v>0</v>
      </c>
      <c r="R47" s="13">
        <v>10000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250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6000</v>
      </c>
      <c r="AF47" s="13">
        <v>0</v>
      </c>
      <c r="AG47" s="13">
        <v>80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120</v>
      </c>
      <c r="AN47" s="13">
        <v>120</v>
      </c>
      <c r="AO47" s="13">
        <v>0</v>
      </c>
      <c r="AP47" s="8"/>
    </row>
    <row r="48" spans="1:42">
      <c r="AP48" s="8"/>
    </row>
  </sheetData>
  <mergeCells count="3">
    <mergeCell ref="A2:AO2"/>
    <mergeCell ref="A3:AO3"/>
    <mergeCell ref="A4:AO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2023-11-10T06:45:36Z</dcterms:created>
  <dcterms:modified xsi:type="dcterms:W3CDTF">2023-11-10T06:57:32Z</dcterms:modified>
</cp:coreProperties>
</file>